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330"/>
  <workbookPr/>
  <bookViews>
    <workbookView xWindow="65426" yWindow="65426" windowWidth="19420" windowHeight="10300" activeTab="0"/>
  </bookViews>
  <sheets>
    <sheet name=" ワークシート 見本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<sst xmlns="http://schemas.openxmlformats.org/spreadsheetml/2006/main" count="40" uniqueCount="36">
  <si>
    <t>電源ベストミックス2030目標ワークシート</t>
    <rPh sb="0" eb="2">
      <t>デンゲン</t>
    </rPh>
    <rPh sb="13" eb="15">
      <t>モクヒョウ</t>
    </rPh>
    <phoneticPr fontId="2"/>
  </si>
  <si>
    <t>電源種類</t>
    <rPh sb="0" eb="2">
      <t>デンゲン</t>
    </rPh>
    <rPh sb="2" eb="4">
      <t>シュルイ</t>
    </rPh>
    <phoneticPr fontId="2"/>
  </si>
  <si>
    <t>2030時</t>
    <rPh sb="4" eb="5">
      <t>ジ</t>
    </rPh>
    <phoneticPr fontId="2"/>
  </si>
  <si>
    <t>単位：百万円／百万KW時</t>
    <rPh sb="0" eb="2">
      <t>タンイ</t>
    </rPh>
    <rPh sb="3" eb="5">
      <t>ヒャクマン</t>
    </rPh>
    <rPh sb="5" eb="6">
      <t>エン</t>
    </rPh>
    <rPh sb="7" eb="9">
      <t>ヒャクマン</t>
    </rPh>
    <rPh sb="11" eb="12">
      <t>ジ</t>
    </rPh>
    <phoneticPr fontId="2"/>
  </si>
  <si>
    <t>風力</t>
    <rPh sb="0" eb="2">
      <t>フウリョク</t>
    </rPh>
    <phoneticPr fontId="2"/>
  </si>
  <si>
    <t>太陽光</t>
    <rPh sb="0" eb="3">
      <t>タイヨウコウ</t>
    </rPh>
    <phoneticPr fontId="2"/>
  </si>
  <si>
    <t>石油</t>
    <rPh sb="0" eb="2">
      <t>セキユ</t>
    </rPh>
    <phoneticPr fontId="2"/>
  </si>
  <si>
    <t>石炭</t>
    <rPh sb="0" eb="2">
      <t>セキタン</t>
    </rPh>
    <phoneticPr fontId="2"/>
  </si>
  <si>
    <t>天然ガス</t>
    <rPh sb="0" eb="2">
      <t>テンネン</t>
    </rPh>
    <phoneticPr fontId="2"/>
  </si>
  <si>
    <t>火力</t>
    <rPh sb="0" eb="2">
      <t>カリョク</t>
    </rPh>
    <phoneticPr fontId="2"/>
  </si>
  <si>
    <t>原子力</t>
    <rPh sb="0" eb="3">
      <t>ゲンシリョク</t>
    </rPh>
    <phoneticPr fontId="2"/>
  </si>
  <si>
    <t>水力</t>
    <rPh sb="0" eb="2">
      <t>スイリョク</t>
    </rPh>
    <phoneticPr fontId="2"/>
  </si>
  <si>
    <t>バイオマス</t>
  </si>
  <si>
    <t>地熱</t>
    <rPh sb="0" eb="2">
      <t>チネツ</t>
    </rPh>
    <phoneticPr fontId="2"/>
  </si>
  <si>
    <t>合計</t>
    <rPh sb="0" eb="2">
      <t>ゴウケイ</t>
    </rPh>
    <phoneticPr fontId="2"/>
  </si>
  <si>
    <t>自然</t>
    <rPh sb="0" eb="2">
      <t>シゼン</t>
    </rPh>
    <phoneticPr fontId="2"/>
  </si>
  <si>
    <t>　　　　組　　　班　代表：</t>
    <rPh sb="4" eb="5">
      <t>クミ</t>
    </rPh>
    <rPh sb="8" eb="9">
      <t>ハン</t>
    </rPh>
    <rPh sb="10" eb="12">
      <t>ダイヒョウ</t>
    </rPh>
    <phoneticPr fontId="2"/>
  </si>
  <si>
    <t>目標</t>
    <rPh sb="0" eb="2">
      <t>モクヒョウ</t>
    </rPh>
    <phoneticPr fontId="2"/>
  </si>
  <si>
    <t>28％削減</t>
    <rPh sb="3" eb="5">
      <t>サクゲン</t>
    </rPh>
    <phoneticPr fontId="2"/>
  </si>
  <si>
    <t>発電量</t>
    <rPh sb="0" eb="3">
      <t>ハツデンリョウ</t>
    </rPh>
    <phoneticPr fontId="2"/>
  </si>
  <si>
    <t>2030年</t>
    <rPh sb="4" eb="5">
      <t>ネン</t>
    </rPh>
    <phoneticPr fontId="2"/>
  </si>
  <si>
    <t>単位：億KW時</t>
    <rPh sb="0" eb="2">
      <t>タンイ</t>
    </rPh>
    <rPh sb="3" eb="4">
      <t>オク</t>
    </rPh>
    <rPh sb="6" eb="7">
      <t>ジ</t>
    </rPh>
    <phoneticPr fontId="2"/>
  </si>
  <si>
    <t>2017年</t>
    <rPh sb="4" eb="5">
      <t>ネン</t>
    </rPh>
    <phoneticPr fontId="2"/>
  </si>
  <si>
    <t>単位：億t-CO2換算</t>
    <rPh sb="0" eb="2">
      <t>タンイ</t>
    </rPh>
    <rPh sb="3" eb="4">
      <t>オク</t>
    </rPh>
    <phoneticPr fontId="2"/>
  </si>
  <si>
    <t>発電コスト</t>
  </si>
  <si>
    <t>現行</t>
  </si>
  <si>
    <t>係数</t>
    <rPh sb="0" eb="2">
      <t>ケイスウ</t>
    </rPh>
    <phoneticPr fontId="2"/>
  </si>
  <si>
    <t>実際値</t>
    <rPh sb="0" eb="3">
      <t>ジッサイチ</t>
    </rPh>
    <phoneticPr fontId="2"/>
  </si>
  <si>
    <t>目標値</t>
    <rPh sb="0" eb="3">
      <t>モクヒョウチ</t>
    </rPh>
    <phoneticPr fontId="2"/>
  </si>
  <si>
    <t>炭酸ガス排出量</t>
    <rPh sb="0" eb="2">
      <t>タンサン</t>
    </rPh>
    <rPh sb="4" eb="7">
      <t>ハイシュツリョウ</t>
    </rPh>
    <phoneticPr fontId="2"/>
  </si>
  <si>
    <t>自動計算</t>
    <rPh sb="0" eb="2">
      <t>ジドウ</t>
    </rPh>
    <rPh sb="2" eb="4">
      <t>ケイサン</t>
    </rPh>
    <phoneticPr fontId="2"/>
  </si>
  <si>
    <t>総コスト</t>
    <rPh sb="0" eb="1">
      <t>ソウ</t>
    </rPh>
    <phoneticPr fontId="2"/>
  </si>
  <si>
    <t>単位：兆円</t>
    <rPh sb="0" eb="2">
      <t>タンイ</t>
    </rPh>
    <rPh sb="3" eb="4">
      <t>チョウ</t>
    </rPh>
    <rPh sb="4" eb="5">
      <t>エン</t>
    </rPh>
    <phoneticPr fontId="2"/>
  </si>
  <si>
    <t>(新エネ小計)</t>
    <rPh sb="1" eb="2">
      <t>シン</t>
    </rPh>
    <rPh sb="4" eb="6">
      <t>ショウケイ</t>
    </rPh>
    <phoneticPr fontId="2"/>
  </si>
  <si>
    <t>生徒入力</t>
    <rPh sb="0" eb="2">
      <t>セイト</t>
    </rPh>
    <rPh sb="2" eb="4">
      <t>ニュウリョク</t>
    </rPh>
    <phoneticPr fontId="2"/>
  </si>
  <si>
    <t>※1.5倍</t>
    <rPh sb="4" eb="5">
      <t>バイ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</si>
</sst>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_ "/>
    <numFmt numFmtId="177" formatCode="0.0%"/>
    <numFmt numFmtId="178" formatCode="0.0"/>
    <numFmt numFmtId="179" formatCode="0_ "/>
    <numFmt numFmtId="180" formatCode="&quot;(&quot;0.0%&quot;)&quot;"/>
    <numFmt numFmtId="181" formatCode="&quot;(&quot;0&quot;)&quot;"/>
    <numFmt numFmtId="182" formatCode="&quot;(&quot;0.0&quot;)&quot;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4"/>
      <color theme="1"/>
      <name val="HGP創英ﾌﾟﾚｾﾞﾝｽEB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3"/>
      <scheme val="minor"/>
    </font>
    <font>
      <b/>
      <sz val="10"/>
      <color theme="1"/>
      <name val="Calibri"/>
      <family val="3"/>
      <scheme val="minor"/>
    </font>
    <font>
      <b/>
      <sz val="9"/>
      <color theme="1"/>
      <name val="Calibri"/>
      <family val="3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4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0" xfId="0" applyBorder="1" applyAlignment="1">
      <alignment horizontal="left"/>
    </xf>
    <xf numFmtId="9" fontId="0" fillId="0" borderId="1" xfId="20" applyFont="1" applyBorder="1" applyAlignment="1">
      <alignment vertical="center"/>
    </xf>
    <xf numFmtId="177" fontId="0" fillId="0" borderId="1" xfId="20" applyNumberFormat="1" applyFon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" fontId="0" fillId="0" borderId="1" xfId="0" applyNumberFormat="1" applyBorder="1" applyAlignment="1">
      <alignment vertical="center"/>
    </xf>
    <xf numFmtId="177" fontId="0" fillId="2" borderId="1" xfId="2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176" fontId="0" fillId="3" borderId="1" xfId="20" applyNumberFormat="1" applyFont="1" applyFill="1" applyBorder="1" applyAlignment="1">
      <alignment vertical="center"/>
    </xf>
    <xf numFmtId="178" fontId="0" fillId="3" borderId="1" xfId="0" applyNumberFormat="1" applyFill="1" applyBorder="1" applyAlignment="1">
      <alignment vertical="center"/>
    </xf>
    <xf numFmtId="177" fontId="5" fillId="2" borderId="1" xfId="2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9" fontId="0" fillId="3" borderId="1" xfId="20" applyFon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6" fontId="6" fillId="4" borderId="1" xfId="0" applyNumberFormat="1" applyFont="1" applyFill="1" applyBorder="1" applyAlignment="1">
      <alignment vertical="center"/>
    </xf>
    <xf numFmtId="180" fontId="0" fillId="3" borderId="1" xfId="20" applyNumberFormat="1" applyFont="1" applyFill="1" applyBorder="1" applyAlignment="1">
      <alignment vertical="center"/>
    </xf>
    <xf numFmtId="181" fontId="0" fillId="3" borderId="1" xfId="0" applyNumberFormat="1" applyFill="1" applyBorder="1" applyAlignment="1">
      <alignment vertical="center"/>
    </xf>
    <xf numFmtId="182" fontId="0" fillId="3" borderId="1" xfId="20" applyNumberFormat="1" applyFont="1" applyFill="1" applyBorder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80" fontId="0" fillId="0" borderId="1" xfId="20" applyNumberFormat="1" applyFont="1" applyFill="1" applyBorder="1" applyAlignment="1">
      <alignment vertical="center"/>
    </xf>
    <xf numFmtId="181" fontId="0" fillId="0" borderId="1" xfId="0" applyNumberFormat="1" applyFill="1" applyBorder="1" applyAlignment="1">
      <alignment vertical="center"/>
    </xf>
    <xf numFmtId="179" fontId="7" fillId="4" borderId="1" xfId="0" applyNumberFormat="1" applyFont="1" applyFill="1" applyBorder="1" applyAlignment="1">
      <alignment vertical="center"/>
    </xf>
    <xf numFmtId="176" fontId="6" fillId="3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78" fontId="0" fillId="0" borderId="1" xfId="0" applyNumberFormat="1" applyFill="1" applyBorder="1" applyAlignment="1">
      <alignment vertical="center"/>
    </xf>
    <xf numFmtId="182" fontId="0" fillId="0" borderId="1" xfId="20" applyNumberFormat="1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18"/>
  <sheetViews>
    <sheetView tabSelected="1" workbookViewId="0" topLeftCell="A1">
      <pane xSplit="3" ySplit="5" topLeftCell="D6" activePane="bottomRight" state="frozen"/>
      <selection pane="topRight" activeCell="D1" sqref="D1"/>
      <selection pane="bottomLeft" activeCell="A6" sqref="A6"/>
      <selection pane="bottomRight" activeCell="M25" sqref="M25"/>
    </sheetView>
  </sheetViews>
  <sheetFormatPr defaultColWidth="9.140625" defaultRowHeight="15"/>
  <cols>
    <col min="1" max="1" width="3.57421875" style="0" customWidth="1"/>
    <col min="2" max="2" width="4.7109375" style="0" customWidth="1"/>
    <col min="4" max="14" width="7.421875" style="0" customWidth="1"/>
  </cols>
  <sheetData>
    <row r="2" spans="3:14" ht="22.5" customHeight="1">
      <c r="C2" s="1" t="s">
        <v>0</v>
      </c>
      <c r="I2" s="45" t="s">
        <v>16</v>
      </c>
      <c r="J2" s="45"/>
      <c r="K2" s="45"/>
      <c r="L2" s="45"/>
      <c r="M2" s="4"/>
      <c r="N2" s="4"/>
    </row>
    <row r="3" spans="6:14" ht="18.75" customHeight="1">
      <c r="F3" s="46" t="s">
        <v>21</v>
      </c>
      <c r="G3" s="47"/>
      <c r="H3" s="39" t="s">
        <v>3</v>
      </c>
      <c r="I3" s="39"/>
      <c r="J3" s="10"/>
      <c r="K3" s="48" t="s">
        <v>23</v>
      </c>
      <c r="L3" s="48"/>
      <c r="M3" s="39" t="s">
        <v>32</v>
      </c>
      <c r="N3" s="39"/>
    </row>
    <row r="4" spans="2:14" ht="29.25" customHeight="1">
      <c r="B4" s="40" t="s">
        <v>1</v>
      </c>
      <c r="C4" s="40"/>
      <c r="D4" s="37" t="s">
        <v>19</v>
      </c>
      <c r="E4" s="44"/>
      <c r="F4" s="44"/>
      <c r="G4" s="38"/>
      <c r="H4" s="37" t="s">
        <v>24</v>
      </c>
      <c r="I4" s="38"/>
      <c r="J4" s="37" t="s">
        <v>29</v>
      </c>
      <c r="K4" s="44"/>
      <c r="L4" s="38"/>
      <c r="M4" s="37" t="s">
        <v>31</v>
      </c>
      <c r="N4" s="38"/>
    </row>
    <row r="5" spans="2:14" ht="19.5" customHeight="1">
      <c r="B5" s="40"/>
      <c r="C5" s="40"/>
      <c r="D5" s="37" t="s">
        <v>22</v>
      </c>
      <c r="E5" s="38"/>
      <c r="F5" s="37" t="s">
        <v>20</v>
      </c>
      <c r="G5" s="38"/>
      <c r="H5" s="12" t="s">
        <v>25</v>
      </c>
      <c r="I5" s="13" t="s">
        <v>2</v>
      </c>
      <c r="J5" s="13" t="s">
        <v>26</v>
      </c>
      <c r="K5" s="13" t="s">
        <v>22</v>
      </c>
      <c r="L5" s="13" t="s">
        <v>2</v>
      </c>
      <c r="M5" s="12" t="s">
        <v>25</v>
      </c>
      <c r="N5" s="13" t="s">
        <v>2</v>
      </c>
    </row>
    <row r="6" spans="2:14" ht="18.75" customHeight="1">
      <c r="B6" s="40" t="s">
        <v>9</v>
      </c>
      <c r="C6" s="13" t="s">
        <v>6</v>
      </c>
      <c r="D6" s="6">
        <v>0.087</v>
      </c>
      <c r="E6" s="8">
        <f>+E$16*D6</f>
        <v>918.7199999999999</v>
      </c>
      <c r="F6" s="9">
        <v>0.04</v>
      </c>
      <c r="G6" s="14">
        <f>+G$16*F6</f>
        <v>426</v>
      </c>
      <c r="H6" s="2">
        <v>30.6</v>
      </c>
      <c r="I6" s="3">
        <v>30.6</v>
      </c>
      <c r="J6" s="2">
        <v>0.738</v>
      </c>
      <c r="K6" s="7">
        <f>+E6*J6/1000</f>
        <v>0.6780153599999998</v>
      </c>
      <c r="L6" s="15">
        <f>+G6*J6/1000</f>
        <v>0.314388</v>
      </c>
      <c r="M6" s="35">
        <f>+H6*E6/10000</f>
        <v>2.8112831999999996</v>
      </c>
      <c r="N6" s="20">
        <f>+G6*I6/10000</f>
        <v>1.30356</v>
      </c>
    </row>
    <row r="7" spans="2:14" ht="18.75" customHeight="1">
      <c r="B7" s="40"/>
      <c r="C7" s="13" t="s">
        <v>7</v>
      </c>
      <c r="D7" s="6">
        <v>0.323</v>
      </c>
      <c r="E7" s="8">
        <f aca="true" t="shared" si="0" ref="E7:E15">+E$16*D7</f>
        <v>3410.88</v>
      </c>
      <c r="F7" s="9">
        <v>0.1</v>
      </c>
      <c r="G7" s="14">
        <f aca="true" t="shared" si="1" ref="G7:G14">+G$16*F7</f>
        <v>1065</v>
      </c>
      <c r="H7" s="2">
        <v>12.3</v>
      </c>
      <c r="I7" s="3">
        <v>12.3</v>
      </c>
      <c r="J7" s="2">
        <v>0.943</v>
      </c>
      <c r="K7" s="7">
        <f aca="true" t="shared" si="2" ref="K7:K14">+E7*J7/1000</f>
        <v>3.21645984</v>
      </c>
      <c r="L7" s="15">
        <f aca="true" t="shared" si="3" ref="L7:L14">+G7*J7/1000</f>
        <v>1.004295</v>
      </c>
      <c r="M7" s="35">
        <f aca="true" t="shared" si="4" ref="M7:M14">+H7*E7/10000</f>
        <v>4.1953824</v>
      </c>
      <c r="N7" s="20">
        <f aca="true" t="shared" si="5" ref="N7:N14">+G7*I7/10000</f>
        <v>1.30995</v>
      </c>
    </row>
    <row r="8" spans="2:14" ht="18.75" customHeight="1">
      <c r="B8" s="40"/>
      <c r="C8" s="13" t="s">
        <v>8</v>
      </c>
      <c r="D8" s="6">
        <v>0.398</v>
      </c>
      <c r="E8" s="8">
        <f t="shared" si="0"/>
        <v>4202.88</v>
      </c>
      <c r="F8" s="9">
        <v>0.5</v>
      </c>
      <c r="G8" s="14">
        <f t="shared" si="1"/>
        <v>5325</v>
      </c>
      <c r="H8" s="2">
        <v>13.7</v>
      </c>
      <c r="I8" s="3">
        <v>13.7</v>
      </c>
      <c r="J8" s="2">
        <v>0.599</v>
      </c>
      <c r="K8" s="7">
        <f t="shared" si="2"/>
        <v>2.5175251199999997</v>
      </c>
      <c r="L8" s="15">
        <f t="shared" si="3"/>
        <v>3.189675</v>
      </c>
      <c r="M8" s="35">
        <f t="shared" si="4"/>
        <v>5.7579456</v>
      </c>
      <c r="N8" s="20">
        <f t="shared" si="5"/>
        <v>7.29525</v>
      </c>
    </row>
    <row r="9" spans="2:14" ht="18.75" customHeight="1">
      <c r="B9" s="2"/>
      <c r="C9" s="13" t="s">
        <v>10</v>
      </c>
      <c r="D9" s="6">
        <v>0.028</v>
      </c>
      <c r="E9" s="8">
        <f t="shared" si="0"/>
        <v>295.68</v>
      </c>
      <c r="F9" s="9">
        <v>0.05</v>
      </c>
      <c r="G9" s="14">
        <f t="shared" si="1"/>
        <v>532.5</v>
      </c>
      <c r="H9" s="2">
        <v>10.1</v>
      </c>
      <c r="I9" s="3">
        <v>10.1</v>
      </c>
      <c r="J9" s="2">
        <v>0.019</v>
      </c>
      <c r="K9" s="7">
        <f t="shared" si="2"/>
        <v>0.00561792</v>
      </c>
      <c r="L9" s="15">
        <f t="shared" si="3"/>
        <v>0.0101175</v>
      </c>
      <c r="M9" s="35">
        <f t="shared" si="4"/>
        <v>0.2986368</v>
      </c>
      <c r="N9" s="20">
        <f t="shared" si="5"/>
        <v>0.537825</v>
      </c>
    </row>
    <row r="10" spans="2:14" ht="18.75" customHeight="1">
      <c r="B10" s="41" t="s">
        <v>15</v>
      </c>
      <c r="C10" s="13" t="s">
        <v>11</v>
      </c>
      <c r="D10" s="6">
        <v>0.08</v>
      </c>
      <c r="E10" s="8">
        <f t="shared" si="0"/>
        <v>844.8000000000001</v>
      </c>
      <c r="F10" s="9">
        <v>0.09</v>
      </c>
      <c r="G10" s="14">
        <f t="shared" si="1"/>
        <v>958.5</v>
      </c>
      <c r="H10" s="2">
        <v>11</v>
      </c>
      <c r="I10" s="3">
        <v>11</v>
      </c>
      <c r="J10" s="2">
        <v>0.011</v>
      </c>
      <c r="K10" s="7">
        <f t="shared" si="2"/>
        <v>0.0092928</v>
      </c>
      <c r="L10" s="15">
        <f t="shared" si="3"/>
        <v>0.010543499999999999</v>
      </c>
      <c r="M10" s="35">
        <f t="shared" si="4"/>
        <v>0.9292800000000001</v>
      </c>
      <c r="N10" s="20">
        <f t="shared" si="5"/>
        <v>1.05435</v>
      </c>
    </row>
    <row r="11" spans="2:14" ht="18.75" customHeight="1">
      <c r="B11" s="42"/>
      <c r="C11" s="13" t="s">
        <v>4</v>
      </c>
      <c r="D11" s="6">
        <v>0.006</v>
      </c>
      <c r="E11" s="8">
        <f t="shared" si="0"/>
        <v>63.36</v>
      </c>
      <c r="F11" s="9">
        <v>0.02</v>
      </c>
      <c r="G11" s="14">
        <f t="shared" si="1"/>
        <v>213</v>
      </c>
      <c r="H11" s="2">
        <v>21.9</v>
      </c>
      <c r="I11" s="21">
        <v>8</v>
      </c>
      <c r="J11" s="2">
        <v>0.026</v>
      </c>
      <c r="K11" s="7">
        <f t="shared" si="2"/>
        <v>0.0016473599999999998</v>
      </c>
      <c r="L11" s="15">
        <f t="shared" si="3"/>
        <v>0.0055379999999999995</v>
      </c>
      <c r="M11" s="35">
        <f t="shared" si="4"/>
        <v>0.13875839999999998</v>
      </c>
      <c r="N11" s="33">
        <f>+G11*I11/10000*1.5</f>
        <v>0.2556</v>
      </c>
    </row>
    <row r="12" spans="2:14" ht="18.75" customHeight="1">
      <c r="B12" s="42"/>
      <c r="C12" s="13" t="s">
        <v>5</v>
      </c>
      <c r="D12" s="6">
        <v>0.057</v>
      </c>
      <c r="E12" s="8">
        <f t="shared" si="0"/>
        <v>601.9200000000001</v>
      </c>
      <c r="F12" s="9">
        <v>0.15</v>
      </c>
      <c r="G12" s="14">
        <f t="shared" si="1"/>
        <v>1597.5</v>
      </c>
      <c r="H12" s="2">
        <v>24.3</v>
      </c>
      <c r="I12" s="21">
        <v>7</v>
      </c>
      <c r="J12" s="2">
        <v>0.038</v>
      </c>
      <c r="K12" s="7">
        <f t="shared" si="2"/>
        <v>0.02287296</v>
      </c>
      <c r="L12" s="15">
        <f t="shared" si="3"/>
        <v>0.060704999999999995</v>
      </c>
      <c r="M12" s="35">
        <f t="shared" si="4"/>
        <v>1.4626656000000002</v>
      </c>
      <c r="N12" s="33">
        <f>+G12*I12/10000*1.5</f>
        <v>1.677375</v>
      </c>
    </row>
    <row r="13" spans="2:14" ht="18.75" customHeight="1">
      <c r="B13" s="42"/>
      <c r="C13" s="13" t="s">
        <v>12</v>
      </c>
      <c r="D13" s="6">
        <v>0.02</v>
      </c>
      <c r="E13" s="8">
        <f t="shared" si="0"/>
        <v>211.20000000000002</v>
      </c>
      <c r="F13" s="9">
        <v>0.04</v>
      </c>
      <c r="G13" s="14">
        <f t="shared" si="1"/>
        <v>426</v>
      </c>
      <c r="H13" s="7">
        <v>21</v>
      </c>
      <c r="I13" s="3">
        <v>21</v>
      </c>
      <c r="J13" s="2">
        <v>0.13</v>
      </c>
      <c r="K13" s="7">
        <f t="shared" si="2"/>
        <v>0.027456000000000005</v>
      </c>
      <c r="L13" s="15">
        <f t="shared" si="3"/>
        <v>0.055380000000000006</v>
      </c>
      <c r="M13" s="35">
        <f t="shared" si="4"/>
        <v>0.4435200000000001</v>
      </c>
      <c r="N13" s="20">
        <f t="shared" si="5"/>
        <v>0.8946</v>
      </c>
    </row>
    <row r="14" spans="2:14" ht="18.75" customHeight="1">
      <c r="B14" s="42"/>
      <c r="C14" s="13" t="s">
        <v>13</v>
      </c>
      <c r="D14" s="6">
        <v>0.002</v>
      </c>
      <c r="E14" s="8">
        <f t="shared" si="0"/>
        <v>21.12</v>
      </c>
      <c r="F14" s="9">
        <v>0.01</v>
      </c>
      <c r="G14" s="14">
        <f t="shared" si="1"/>
        <v>106.5</v>
      </c>
      <c r="H14" s="2">
        <v>19.2</v>
      </c>
      <c r="I14" s="3">
        <v>19.2</v>
      </c>
      <c r="J14" s="2">
        <v>0.013</v>
      </c>
      <c r="K14" s="7">
        <f t="shared" si="2"/>
        <v>0.00027456000000000003</v>
      </c>
      <c r="L14" s="15">
        <f t="shared" si="3"/>
        <v>0.0013844999999999999</v>
      </c>
      <c r="M14" s="35">
        <f t="shared" si="4"/>
        <v>0.0405504</v>
      </c>
      <c r="N14" s="20">
        <f t="shared" si="5"/>
        <v>0.20448</v>
      </c>
    </row>
    <row r="15" spans="2:14" ht="18.75" customHeight="1">
      <c r="B15" s="43"/>
      <c r="C15" s="29" t="s">
        <v>33</v>
      </c>
      <c r="D15" s="30">
        <v>0.084</v>
      </c>
      <c r="E15" s="31">
        <f t="shared" si="0"/>
        <v>887.0400000000001</v>
      </c>
      <c r="F15" s="22">
        <f>SUM(F11:F14)</f>
        <v>0.22</v>
      </c>
      <c r="G15" s="23">
        <f>SUM(G11:G14)</f>
        <v>2343</v>
      </c>
      <c r="H15" s="7"/>
      <c r="I15" s="7"/>
      <c r="J15" s="3"/>
      <c r="K15" s="3"/>
      <c r="L15" s="24">
        <f>SUM(L11:L14)</f>
        <v>0.1230075</v>
      </c>
      <c r="M15" s="36">
        <f aca="true" t="shared" si="6" ref="M15:N15">SUM(M11:M14)</f>
        <v>2.0854944</v>
      </c>
      <c r="N15" s="24">
        <f t="shared" si="6"/>
        <v>3.0320549999999997</v>
      </c>
    </row>
    <row r="16" spans="2:14" ht="18.75" customHeight="1">
      <c r="B16" s="13"/>
      <c r="C16" s="13" t="s">
        <v>14</v>
      </c>
      <c r="D16" s="2"/>
      <c r="E16" s="2">
        <v>10560</v>
      </c>
      <c r="F16" s="5">
        <f>SUM(F6:F14)</f>
        <v>1</v>
      </c>
      <c r="G16" s="14">
        <v>10650</v>
      </c>
      <c r="H16" s="2"/>
      <c r="I16" s="2"/>
      <c r="J16" s="2"/>
      <c r="K16" s="7">
        <f>SUM(K6:K15)</f>
        <v>6.479161919999999</v>
      </c>
      <c r="L16" s="16">
        <f>SUM(L6:L14)</f>
        <v>4.652026499999999</v>
      </c>
      <c r="M16" s="35">
        <f aca="true" t="shared" si="7" ref="M16:N16">SUM(M6:M14)</f>
        <v>16.078022400000002</v>
      </c>
      <c r="N16" s="16">
        <f t="shared" si="7"/>
        <v>14.53299</v>
      </c>
    </row>
    <row r="17" spans="2:14" ht="18.75" customHeight="1">
      <c r="B17" s="2"/>
      <c r="C17" s="13" t="s">
        <v>17</v>
      </c>
      <c r="D17" s="2"/>
      <c r="E17" s="2"/>
      <c r="F17" s="2"/>
      <c r="G17" s="32">
        <v>10650</v>
      </c>
      <c r="H17" s="2"/>
      <c r="I17" s="2"/>
      <c r="J17" s="2"/>
      <c r="K17" s="11">
        <v>4.9</v>
      </c>
      <c r="L17" s="19">
        <f>+L16/K16</f>
        <v>0.7179981851726897</v>
      </c>
      <c r="M17" s="2"/>
      <c r="N17" s="2"/>
    </row>
    <row r="18" spans="6:14" ht="15">
      <c r="F18" s="17" t="s">
        <v>34</v>
      </c>
      <c r="G18" s="18" t="s">
        <v>30</v>
      </c>
      <c r="I18" s="25" t="s">
        <v>28</v>
      </c>
      <c r="J18" s="26"/>
      <c r="K18" s="27" t="s">
        <v>27</v>
      </c>
      <c r="L18" s="28" t="s">
        <v>18</v>
      </c>
      <c r="N18" s="34" t="s">
        <v>35</v>
      </c>
    </row>
  </sheetData>
  <mergeCells count="14">
    <mergeCell ref="I2:L2"/>
    <mergeCell ref="F3:G3"/>
    <mergeCell ref="H3:I3"/>
    <mergeCell ref="K3:L3"/>
    <mergeCell ref="M4:N4"/>
    <mergeCell ref="M3:N3"/>
    <mergeCell ref="B6:B8"/>
    <mergeCell ref="B10:B15"/>
    <mergeCell ref="B4:C5"/>
    <mergeCell ref="D5:E5"/>
    <mergeCell ref="F5:G5"/>
    <mergeCell ref="D4:G4"/>
    <mergeCell ref="H4:I4"/>
    <mergeCell ref="J4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SUGISANM</dc:creator>
  <cp:keywords/>
  <dc:description/>
  <cp:lastModifiedBy>migid</cp:lastModifiedBy>
  <cp:lastPrinted>2020-11-02T10:28:12Z</cp:lastPrinted>
  <dcterms:created xsi:type="dcterms:W3CDTF">2020-05-29T14:14:36Z</dcterms:created>
  <dcterms:modified xsi:type="dcterms:W3CDTF">2022-08-04T05:44:01Z</dcterms:modified>
  <cp:category/>
  <cp:version/>
  <cp:contentType/>
  <cp:contentStatus/>
</cp:coreProperties>
</file>